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36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<sst xmlns="http://schemas.openxmlformats.org/spreadsheetml/2006/main" count="56" uniqueCount="43">
  <si>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PI</t>
  </si>
  <si>
    <t>ома</t>
  </si>
  <si>
    <t>Товарно съпротивление RL</t>
  </si>
  <si>
    <t>Централна честота F</t>
  </si>
  <si>
    <t>MHz</t>
  </si>
  <si>
    <t>Широчина на лентата BW</t>
  </si>
  <si>
    <t>Q-фактор на филтъра</t>
  </si>
  <si>
    <r>
      <t>μ</t>
    </r>
    <r>
      <rPr>
        <sz val="10"/>
        <rFont val="Arial"/>
        <family val="0"/>
      </rPr>
      <t>H</t>
    </r>
  </si>
  <si>
    <t>pF</t>
  </si>
  <si>
    <t>Долна честота на среза F1</t>
  </si>
  <si>
    <t>Горна честота на среза F2</t>
  </si>
  <si>
    <t>Шунтова индуктивност L1</t>
  </si>
  <si>
    <t>Серийна индуктивност L2</t>
  </si>
  <si>
    <t>Шунтов капацитет C1</t>
  </si>
  <si>
    <t>Сериен капацитет C2</t>
  </si>
  <si>
    <t>Въведете следните данни:</t>
  </si>
  <si>
    <t>Изчислени параметри на филтъра</t>
  </si>
  <si>
    <t>Резонансна честота Fо</t>
  </si>
  <si>
    <t>Зададена шунтова индуктивност</t>
  </si>
  <si>
    <t>Изчислен шунтав капацитет</t>
  </si>
  <si>
    <t>Зададена серийна индуктивност</t>
  </si>
  <si>
    <t xml:space="preserve">Изчислен сериен капацитет </t>
  </si>
  <si>
    <t>Зададен шунтав капацитет</t>
  </si>
  <si>
    <t>Изчислена шунтова индуктивност</t>
  </si>
  <si>
    <t xml:space="preserve">Зададен сериен капацитет </t>
  </si>
  <si>
    <t>Изчислена серийна индуктивност</t>
  </si>
  <si>
    <t>Капацитет по зададена индуктивност</t>
  </si>
  <si>
    <t>Идуктивност по зададен капацитет</t>
  </si>
  <si>
    <t>KHz</t>
  </si>
  <si>
    <t>m</t>
  </si>
  <si>
    <t>Дължина на вълната W</t>
  </si>
  <si>
    <t>Оптимизиране на елементите на филтъра</t>
  </si>
  <si>
    <t xml:space="preserve">       </t>
  </si>
  <si>
    <t xml:space="preserve">  </t>
  </si>
  <si>
    <t>индуктивности и капацитети.</t>
  </si>
  <si>
    <t>и то предимно BW, за да изчислите приемливи за осъществяване</t>
  </si>
  <si>
    <t>филтъра, с цел използуване на стандартни или налични бобини и</t>
  </si>
  <si>
    <t>кондензатори.</t>
  </si>
  <si>
    <t xml:space="preserve"> Определяне параметрите на идеален BPF  </t>
  </si>
  <si>
    <r>
      <t xml:space="preserve"> от 3ти ред по Чебишев I </t>
    </r>
    <r>
      <rPr>
        <b/>
        <sz val="16"/>
        <color indexed="8"/>
        <rFont val="Andale Mono"/>
        <family val="3"/>
      </rPr>
      <t xml:space="preserve"> </t>
    </r>
    <r>
      <rPr>
        <b/>
        <sz val="10"/>
        <color indexed="8"/>
        <rFont val="Andale Mono"/>
        <family val="3"/>
      </rPr>
      <t>(LZ2ZK-2009)</t>
    </r>
  </si>
  <si>
    <t xml:space="preserve">  параметрите на идеален BPF. Можете да променяте тези данни</t>
  </si>
  <si>
    <t xml:space="preserve">    След това, ако желаете можете да оптимизирате елементите на</t>
  </si>
  <si>
    <t xml:space="preserve">       Отначало задайте данните за F, RL и BW за да определите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</si>
</sst>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"/>
    <numFmt numFmtId="174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ndale Mono"/>
      <family val="3"/>
    </font>
    <font>
      <sz val="10"/>
      <color indexed="12"/>
      <name val="Arial"/>
      <family val="0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ndale Mono"/>
      <family val="3"/>
    </font>
    <font>
      <sz val="16"/>
      <color indexed="8"/>
      <name val="Andale Mono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174" fontId="4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2" fontId="0" fillId="2" borderId="6" xfId="0" applyNumberFormat="1" applyFill="1" applyBorder="1" applyAlignment="1" applyProtection="1">
      <alignment/>
      <protection locked="0"/>
    </xf>
    <xf numFmtId="2" fontId="0" fillId="4" borderId="7" xfId="0" applyNumberFormat="1" applyFill="1" applyBorder="1" applyAlignment="1" applyProtection="1">
      <alignment/>
      <protection hidden="1"/>
    </xf>
    <xf numFmtId="174" fontId="0" fillId="4" borderId="6" xfId="0" applyNumberFormat="1" applyFill="1" applyBorder="1" applyAlignment="1" applyProtection="1">
      <alignment/>
      <protection hidden="1"/>
    </xf>
    <xf numFmtId="174" fontId="0" fillId="4" borderId="8" xfId="0" applyNumberFormat="1" applyFill="1" applyBorder="1" applyAlignment="1" applyProtection="1">
      <alignment/>
      <protection hidden="1"/>
    </xf>
    <xf numFmtId="174" fontId="0" fillId="4" borderId="7" xfId="0" applyNumberFormat="1" applyFill="1" applyBorder="1" applyAlignment="1" applyProtection="1">
      <alignment/>
      <protection hidden="1"/>
    </xf>
    <xf numFmtId="0" fontId="0" fillId="3" borderId="3" xfId="0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2" fontId="15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5" borderId="3" xfId="0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0" fillId="0" borderId="3" xfId="0" applyBorder="1" applyAlignment="1">
      <alignment/>
    </xf>
    <xf numFmtId="0" fontId="9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5" xfId="0" applyFill="1" applyBorder="1" applyAlignment="1">
      <alignment horizontal="center"/>
    </xf>
    <xf numFmtId="2" fontId="0" fillId="5" borderId="5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11" fillId="6" borderId="0" xfId="0" applyFont="1" applyFill="1" applyBorder="1" applyAlignment="1">
      <alignment/>
    </xf>
    <xf numFmtId="0" fontId="0" fillId="6" borderId="0" xfId="0" applyFill="1" applyAlignment="1">
      <alignment/>
    </xf>
    <xf numFmtId="1" fontId="4" fillId="2" borderId="6" xfId="0" applyNumberFormat="1" applyFont="1" applyFill="1" applyBorder="1" applyAlignment="1" applyProtection="1">
      <alignment/>
      <protection locked="0"/>
    </xf>
    <xf numFmtId="174" fontId="4" fillId="2" borderId="8" xfId="0" applyNumberFormat="1" applyFont="1" applyFill="1" applyBorder="1" applyAlignment="1" applyProtection="1">
      <alignment/>
      <protection locked="0"/>
    </xf>
    <xf numFmtId="174" fontId="4" fillId="2" borderId="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10</xdr:col>
      <xdr:colOff>571500</xdr:colOff>
      <xdr:row>13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57225"/>
          <a:ext cx="3619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RowColHeaders="0" showZeros="0" tabSelected="1" showOutlineSymbols="0" defaultGridColor="0" colorId="9" workbookViewId="0" topLeftCell="A1">
      <selection activeCell="D31" sqref="D31"/>
    </sheetView>
  </sheetViews>
  <sheetFormatPr defaultColWidth="9.140625" defaultRowHeight="12.75"/>
  <cols>
    <col min="1" max="1" width="4.7109375" style="0" customWidth="1"/>
    <col min="2" max="2" width="32.57421875" style="0" customWidth="1"/>
    <col min="3" max="3" width="8.28125" style="2" customWidth="1"/>
    <col min="4" max="4" width="12.421875" style="1" bestFit="1" customWidth="1"/>
    <col min="11" max="11" width="12.7109375" style="0" customWidth="1"/>
    <col min="12" max="12" width="3.140625" style="0" customWidth="1"/>
  </cols>
  <sheetData>
    <row r="1" spans="1:12" ht="20.25">
      <c r="A1" s="33"/>
      <c r="B1" s="34" t="s">
        <v>38</v>
      </c>
      <c r="C1" s="35"/>
      <c r="D1" s="36"/>
      <c r="E1" s="34" t="s">
        <v>39</v>
      </c>
      <c r="F1" s="37"/>
      <c r="G1" s="38"/>
      <c r="H1" s="39"/>
      <c r="I1" s="39"/>
      <c r="J1" s="39"/>
      <c r="K1" s="39"/>
      <c r="L1" s="40"/>
    </row>
    <row r="2" spans="1:12" ht="15.75">
      <c r="A2" s="41"/>
      <c r="B2" s="42"/>
      <c r="C2" s="43"/>
      <c r="D2" s="44"/>
      <c r="E2" s="45"/>
      <c r="F2" s="45"/>
      <c r="G2" s="45"/>
      <c r="H2" s="45"/>
      <c r="I2" s="45"/>
      <c r="J2" s="45"/>
      <c r="K2" s="45"/>
      <c r="L2" s="46"/>
    </row>
    <row r="3" spans="1:12" ht="15.75" thickBot="1">
      <c r="A3" s="41"/>
      <c r="B3" s="47" t="s">
        <v>15</v>
      </c>
      <c r="C3" s="48"/>
      <c r="D3" s="49"/>
      <c r="E3" s="45"/>
      <c r="F3" s="45"/>
      <c r="G3" s="45"/>
      <c r="H3" s="45"/>
      <c r="I3" s="45"/>
      <c r="J3" s="45"/>
      <c r="K3" s="45"/>
      <c r="L3" s="46"/>
    </row>
    <row r="4" spans="1:12" ht="13.5" hidden="1" thickBot="1">
      <c r="A4" s="41"/>
      <c r="B4" s="39" t="s">
        <v>0</v>
      </c>
      <c r="C4" s="50"/>
      <c r="D4" s="51">
        <v>3.141592654</v>
      </c>
      <c r="E4" s="45"/>
      <c r="F4" s="39"/>
      <c r="G4" s="39"/>
      <c r="H4" s="39"/>
      <c r="I4" s="39"/>
      <c r="J4" s="39"/>
      <c r="K4" s="39"/>
      <c r="L4" s="46"/>
    </row>
    <row r="5" spans="1:12" ht="12.75">
      <c r="A5" s="41"/>
      <c r="B5" s="3" t="s">
        <v>2</v>
      </c>
      <c r="C5" s="4" t="s">
        <v>1</v>
      </c>
      <c r="D5" s="65">
        <v>50</v>
      </c>
      <c r="E5" s="45"/>
      <c r="F5" s="39"/>
      <c r="G5" s="39"/>
      <c r="H5" s="39"/>
      <c r="I5" s="39"/>
      <c r="J5" s="39"/>
      <c r="K5" s="45"/>
      <c r="L5" s="46"/>
    </row>
    <row r="6" spans="1:12" ht="12.75">
      <c r="A6" s="41"/>
      <c r="B6" s="5" t="s">
        <v>3</v>
      </c>
      <c r="C6" s="6" t="s">
        <v>4</v>
      </c>
      <c r="D6" s="66">
        <v>14</v>
      </c>
      <c r="E6" s="45"/>
      <c r="F6" s="39"/>
      <c r="G6" s="39"/>
      <c r="H6" s="39"/>
      <c r="I6" s="39"/>
      <c r="J6" s="39"/>
      <c r="K6" s="45"/>
      <c r="L6" s="46"/>
    </row>
    <row r="7" spans="1:12" ht="13.5" thickBot="1">
      <c r="A7" s="41"/>
      <c r="B7" s="7" t="s">
        <v>5</v>
      </c>
      <c r="C7" s="8" t="s">
        <v>4</v>
      </c>
      <c r="D7" s="67">
        <v>2</v>
      </c>
      <c r="E7" s="45"/>
      <c r="F7" s="39"/>
      <c r="G7" s="39"/>
      <c r="H7" s="39"/>
      <c r="I7" s="39"/>
      <c r="J7" s="39"/>
      <c r="K7" s="45"/>
      <c r="L7" s="46"/>
    </row>
    <row r="8" spans="1:12" s="10" customFormat="1" ht="15.75" thickBot="1">
      <c r="A8" s="41"/>
      <c r="B8" s="26" t="s">
        <v>16</v>
      </c>
      <c r="C8" s="27"/>
      <c r="D8" s="9"/>
      <c r="E8" s="45"/>
      <c r="F8" s="52"/>
      <c r="G8" s="52"/>
      <c r="H8" s="52"/>
      <c r="I8" s="52"/>
      <c r="J8" s="52"/>
      <c r="K8" s="45"/>
      <c r="L8" s="46"/>
    </row>
    <row r="9" spans="1:12" ht="12.75">
      <c r="A9" s="41"/>
      <c r="B9" s="11" t="s">
        <v>6</v>
      </c>
      <c r="C9" s="12"/>
      <c r="D9" s="30">
        <f>D6/D7</f>
        <v>7</v>
      </c>
      <c r="E9" s="45"/>
      <c r="F9" s="39"/>
      <c r="G9" s="39"/>
      <c r="H9" s="39"/>
      <c r="I9" s="39"/>
      <c r="J9" s="39"/>
      <c r="K9" s="45"/>
      <c r="L9" s="46"/>
    </row>
    <row r="10" spans="1:12" ht="12.75">
      <c r="A10" s="41"/>
      <c r="B10" s="13" t="s">
        <v>9</v>
      </c>
      <c r="C10" s="14" t="s">
        <v>4</v>
      </c>
      <c r="D10" s="31">
        <f>D6-(D7/D9)</f>
        <v>13.714285714285714</v>
      </c>
      <c r="E10" s="45"/>
      <c r="F10" s="39"/>
      <c r="G10" s="39"/>
      <c r="H10" s="39"/>
      <c r="I10" s="39"/>
      <c r="J10" s="39"/>
      <c r="K10" s="45"/>
      <c r="L10" s="46"/>
    </row>
    <row r="11" spans="1:12" ht="12.75">
      <c r="A11" s="41"/>
      <c r="B11" s="13" t="s">
        <v>10</v>
      </c>
      <c r="C11" s="14" t="s">
        <v>4</v>
      </c>
      <c r="D11" s="31">
        <f>D6+(D7/D9)</f>
        <v>14.285714285714286</v>
      </c>
      <c r="E11" s="45"/>
      <c r="F11" s="39"/>
      <c r="G11" s="39"/>
      <c r="H11" s="39"/>
      <c r="I11" s="39"/>
      <c r="J11" s="39"/>
      <c r="K11" s="45"/>
      <c r="L11" s="46"/>
    </row>
    <row r="12" spans="1:12" ht="12.75">
      <c r="A12" s="41"/>
      <c r="B12" s="13" t="s">
        <v>11</v>
      </c>
      <c r="C12" s="15" t="s">
        <v>7</v>
      </c>
      <c r="D12" s="31">
        <f>2*(D5*D7)/(4*D4*D10*D11)</f>
        <v>0.08123533552588111</v>
      </c>
      <c r="E12" s="45"/>
      <c r="F12" s="39"/>
      <c r="G12" s="39"/>
      <c r="H12" s="39"/>
      <c r="I12" s="39"/>
      <c r="J12" s="39"/>
      <c r="K12" s="45"/>
      <c r="L12" s="46"/>
    </row>
    <row r="13" spans="1:12" ht="12.75">
      <c r="A13" s="41"/>
      <c r="B13" s="13" t="s">
        <v>12</v>
      </c>
      <c r="C13" s="15" t="s">
        <v>7</v>
      </c>
      <c r="D13" s="31">
        <f>D5/(D4*D7)</f>
        <v>7.957747153555701</v>
      </c>
      <c r="E13" s="45"/>
      <c r="F13" s="39"/>
      <c r="G13" s="39"/>
      <c r="H13" s="39"/>
      <c r="I13" s="39"/>
      <c r="J13" s="39"/>
      <c r="K13" s="45"/>
      <c r="L13" s="46"/>
    </row>
    <row r="14" spans="1:12" ht="12.75">
      <c r="A14" s="41"/>
      <c r="B14" s="13" t="s">
        <v>13</v>
      </c>
      <c r="C14" s="14" t="s">
        <v>8</v>
      </c>
      <c r="D14" s="31">
        <f>1000000*(1/(D4*D5*D7))/2</f>
        <v>1591.5494307111403</v>
      </c>
      <c r="E14" s="45"/>
      <c r="F14" s="45"/>
      <c r="G14" s="45"/>
      <c r="H14" s="45"/>
      <c r="I14" s="45"/>
      <c r="J14" s="45"/>
      <c r="K14" s="45"/>
      <c r="L14" s="46"/>
    </row>
    <row r="15" spans="1:12" ht="13.5" thickBot="1">
      <c r="A15" s="41"/>
      <c r="B15" s="16" t="s">
        <v>14</v>
      </c>
      <c r="C15" s="17" t="s">
        <v>8</v>
      </c>
      <c r="D15" s="32">
        <f>1000000*D7/(4*D4*D10*D11*D5)</f>
        <v>16.24706710517622</v>
      </c>
      <c r="E15" s="45"/>
      <c r="F15" s="45"/>
      <c r="G15" s="45"/>
      <c r="H15" s="45"/>
      <c r="I15" s="45"/>
      <c r="J15" s="45"/>
      <c r="K15" s="45"/>
      <c r="L15" s="46"/>
    </row>
    <row r="16" spans="1:12" ht="12.75">
      <c r="A16" s="41"/>
      <c r="B16" s="45"/>
      <c r="C16" s="43"/>
      <c r="D16" s="44"/>
      <c r="E16" s="45"/>
      <c r="F16" s="63" t="s">
        <v>42</v>
      </c>
      <c r="G16" s="63"/>
      <c r="H16" s="63"/>
      <c r="I16" s="63"/>
      <c r="J16" s="63"/>
      <c r="K16" s="63"/>
      <c r="L16" s="46"/>
    </row>
    <row r="17" spans="1:12" ht="12.75" hidden="1">
      <c r="A17" s="53"/>
      <c r="B17" s="18" t="s">
        <v>17</v>
      </c>
      <c r="C17" s="50" t="s">
        <v>28</v>
      </c>
      <c r="D17" s="51">
        <f>5033/SQRT(D12*D14)</f>
        <v>442.6335974432585</v>
      </c>
      <c r="E17" s="39"/>
      <c r="F17" s="63"/>
      <c r="G17" s="63"/>
      <c r="H17" s="63"/>
      <c r="I17" s="63"/>
      <c r="J17" s="63"/>
      <c r="K17" s="63"/>
      <c r="L17" s="46"/>
    </row>
    <row r="18" spans="1:12" ht="12.75" hidden="1">
      <c r="A18" s="53"/>
      <c r="B18" s="18" t="s">
        <v>30</v>
      </c>
      <c r="C18" s="50" t="s">
        <v>29</v>
      </c>
      <c r="D18" s="51">
        <f>SQRT(D12*D14/0.282)</f>
        <v>21.412037776377975</v>
      </c>
      <c r="E18" s="39"/>
      <c r="F18" s="63"/>
      <c r="G18" s="63"/>
      <c r="H18" s="63"/>
      <c r="I18" s="63"/>
      <c r="J18" s="63"/>
      <c r="K18" s="63"/>
      <c r="L18" s="46"/>
    </row>
    <row r="19" spans="1:12" ht="12.75">
      <c r="A19" s="41"/>
      <c r="B19" s="20"/>
      <c r="C19" s="43"/>
      <c r="D19" s="44"/>
      <c r="E19" s="45"/>
      <c r="F19" s="63" t="s">
        <v>40</v>
      </c>
      <c r="G19" s="63"/>
      <c r="H19" s="63"/>
      <c r="I19" s="63"/>
      <c r="J19" s="63"/>
      <c r="K19" s="63"/>
      <c r="L19" s="46"/>
    </row>
    <row r="20" spans="1:12" ht="15.75">
      <c r="A20" s="41"/>
      <c r="B20" s="19" t="s">
        <v>31</v>
      </c>
      <c r="C20" s="48"/>
      <c r="D20" s="49"/>
      <c r="E20" s="45"/>
      <c r="F20" s="63" t="s">
        <v>35</v>
      </c>
      <c r="G20" s="63"/>
      <c r="H20" s="63"/>
      <c r="I20" s="63"/>
      <c r="J20" s="63"/>
      <c r="K20" s="63"/>
      <c r="L20" s="46"/>
    </row>
    <row r="21" spans="1:12" ht="15.75" thickBot="1">
      <c r="A21" s="41"/>
      <c r="B21" s="47" t="s">
        <v>26</v>
      </c>
      <c r="C21" s="54"/>
      <c r="D21" s="55"/>
      <c r="E21" s="45"/>
      <c r="F21" s="64"/>
      <c r="G21" s="63" t="s">
        <v>34</v>
      </c>
      <c r="H21" s="63"/>
      <c r="I21" s="63"/>
      <c r="J21" s="63"/>
      <c r="K21" s="63"/>
      <c r="L21" s="46"/>
    </row>
    <row r="22" spans="1:12" ht="12.75">
      <c r="A22" s="41"/>
      <c r="B22" s="21" t="s">
        <v>18</v>
      </c>
      <c r="C22" s="22" t="s">
        <v>7</v>
      </c>
      <c r="D22" s="28">
        <v>0.1</v>
      </c>
      <c r="E22" s="45"/>
      <c r="F22" s="45"/>
      <c r="G22" s="45"/>
      <c r="H22" s="45"/>
      <c r="I22" s="45"/>
      <c r="J22" s="45"/>
      <c r="K22" s="45"/>
      <c r="L22" s="46"/>
    </row>
    <row r="23" spans="1:12" ht="13.5" thickBot="1">
      <c r="A23" s="41"/>
      <c r="B23" s="23" t="s">
        <v>19</v>
      </c>
      <c r="C23" s="17" t="s">
        <v>8</v>
      </c>
      <c r="D23" s="29">
        <f>0.282*D18*D18/D22</f>
        <v>1292.9005200984454</v>
      </c>
      <c r="E23" s="45"/>
      <c r="F23" s="63" t="s">
        <v>41</v>
      </c>
      <c r="G23" s="63"/>
      <c r="H23" s="63"/>
      <c r="I23" s="63"/>
      <c r="J23" s="63"/>
      <c r="K23" s="63"/>
      <c r="L23" s="46"/>
    </row>
    <row r="24" spans="1:12" ht="12.75">
      <c r="A24" s="41"/>
      <c r="B24" s="21" t="s">
        <v>20</v>
      </c>
      <c r="C24" s="22" t="s">
        <v>7</v>
      </c>
      <c r="D24" s="28">
        <v>16</v>
      </c>
      <c r="E24" s="45"/>
      <c r="F24" s="63" t="s">
        <v>36</v>
      </c>
      <c r="G24" s="63"/>
      <c r="H24" s="63"/>
      <c r="I24" s="63"/>
      <c r="J24" s="63"/>
      <c r="K24" s="63"/>
      <c r="L24" s="46"/>
    </row>
    <row r="25" spans="1:12" ht="13.5" thickBot="1">
      <c r="A25" s="41"/>
      <c r="B25" s="23" t="s">
        <v>21</v>
      </c>
      <c r="C25" s="17" t="s">
        <v>8</v>
      </c>
      <c r="D25" s="29">
        <f>0.282*D18*D18/D24</f>
        <v>8.080628250615284</v>
      </c>
      <c r="E25" s="45"/>
      <c r="F25" s="64"/>
      <c r="G25" s="63"/>
      <c r="H25" s="63" t="s">
        <v>37</v>
      </c>
      <c r="I25" s="63"/>
      <c r="J25" s="63"/>
      <c r="K25" s="63"/>
      <c r="L25" s="46"/>
    </row>
    <row r="26" spans="1:12" ht="12.75">
      <c r="A26" s="41"/>
      <c r="B26" s="52"/>
      <c r="C26" s="48"/>
      <c r="D26" s="49"/>
      <c r="E26" s="45"/>
      <c r="F26" s="45"/>
      <c r="G26" s="45"/>
      <c r="H26" s="45"/>
      <c r="I26" s="45"/>
      <c r="J26" s="45"/>
      <c r="K26" s="45"/>
      <c r="L26" s="46"/>
    </row>
    <row r="27" spans="1:12" ht="15.75" thickBot="1">
      <c r="A27" s="41"/>
      <c r="B27" s="56" t="s">
        <v>27</v>
      </c>
      <c r="C27" s="57"/>
      <c r="D27" s="49"/>
      <c r="E27" s="45"/>
      <c r="F27" s="45"/>
      <c r="G27" s="45"/>
      <c r="H27" s="45"/>
      <c r="I27" s="45"/>
      <c r="J27" s="45"/>
      <c r="K27" s="45"/>
      <c r="L27" s="46"/>
    </row>
    <row r="28" spans="1:12" ht="12.75">
      <c r="A28" s="41"/>
      <c r="B28" s="21" t="s">
        <v>22</v>
      </c>
      <c r="C28" s="24" t="s">
        <v>8</v>
      </c>
      <c r="D28" s="28">
        <v>1200</v>
      </c>
      <c r="E28" s="45"/>
      <c r="F28" s="45"/>
      <c r="G28" s="45"/>
      <c r="H28" s="45"/>
      <c r="I28" s="45"/>
      <c r="J28" s="45"/>
      <c r="K28" s="45"/>
      <c r="L28" s="46"/>
    </row>
    <row r="29" spans="1:12" ht="13.5" thickBot="1">
      <c r="A29" s="41"/>
      <c r="B29" s="23" t="s">
        <v>23</v>
      </c>
      <c r="C29" s="25" t="s">
        <v>7</v>
      </c>
      <c r="D29" s="29">
        <f>0.282*D18*D18/D28</f>
        <v>0.10774171000820379</v>
      </c>
      <c r="E29" s="45"/>
      <c r="F29" s="45"/>
      <c r="G29" s="45"/>
      <c r="H29" s="45"/>
      <c r="I29" s="45"/>
      <c r="J29" s="45"/>
      <c r="K29" s="45"/>
      <c r="L29" s="46"/>
    </row>
    <row r="30" spans="1:12" ht="12.75">
      <c r="A30" s="41"/>
      <c r="B30" s="21" t="s">
        <v>24</v>
      </c>
      <c r="C30" s="24" t="s">
        <v>8</v>
      </c>
      <c r="D30" s="28">
        <v>18</v>
      </c>
      <c r="E30" s="45"/>
      <c r="F30" s="45"/>
      <c r="G30" s="45"/>
      <c r="H30" s="45" t="s">
        <v>33</v>
      </c>
      <c r="I30" s="45"/>
      <c r="J30" s="45"/>
      <c r="K30" s="45"/>
      <c r="L30" s="46"/>
    </row>
    <row r="31" spans="1:12" ht="13.5" thickBot="1">
      <c r="A31" s="41"/>
      <c r="B31" s="23" t="s">
        <v>25</v>
      </c>
      <c r="C31" s="25" t="s">
        <v>7</v>
      </c>
      <c r="D31" s="29">
        <f>0.282*D18*D18/D30</f>
        <v>7.182780667213586</v>
      </c>
      <c r="E31" s="45"/>
      <c r="F31" s="45"/>
      <c r="G31" s="45"/>
      <c r="H31" s="45"/>
      <c r="I31" s="45"/>
      <c r="J31" s="45"/>
      <c r="K31" s="45"/>
      <c r="L31" s="46"/>
    </row>
    <row r="32" spans="1:12" ht="13.5" thickBot="1">
      <c r="A32" s="58"/>
      <c r="B32" s="59"/>
      <c r="C32" s="60"/>
      <c r="D32" s="61"/>
      <c r="E32" s="59"/>
      <c r="F32" s="59"/>
      <c r="G32" s="59"/>
      <c r="H32" s="59"/>
      <c r="I32" s="59"/>
      <c r="J32" s="59"/>
      <c r="K32" s="59"/>
      <c r="L32" s="62"/>
    </row>
    <row r="35" ht="12.75">
      <c r="B35" t="s">
        <v>32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Ghost_Kiro</cp:lastModifiedBy>
  <dcterms:created xsi:type="dcterms:W3CDTF">1996-10-14T23:33:28Z</dcterms:created>
  <dcterms:modified xsi:type="dcterms:W3CDTF">2009-03-12T09:14:54Z</dcterms:modified>
  <cp:category/>
  <cp:version/>
  <cp:contentType/>
  <cp:contentStatus/>
</cp:coreProperties>
</file>